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rome\Downloads\"/>
    </mc:Choice>
  </mc:AlternateContent>
  <xr:revisionPtr revIDLastSave="0" documentId="13_ncr:1_{B3B40C55-BFF6-40FA-9B40-7269FEACD1EB}" xr6:coauthVersionLast="36" xr6:coauthVersionMax="36" xr10:uidLastSave="{00000000-0000-0000-0000-000000000000}"/>
  <bookViews>
    <workbookView xWindow="-120" yWindow="-120" windowWidth="23160" windowHeight="8030" tabRatio="958" activeTab="9" xr2:uid="{F9B7F806-D517-4BEB-88FC-7156D5B87DDB}"/>
  </bookViews>
  <sheets>
    <sheet name="DIF CE Tracking" sheetId="22" r:id="rId1"/>
    <sheet name="Materials Purchased" sheetId="11" r:id="rId2"/>
    <sheet name="CRP Staff 1" sheetId="7" r:id="rId3"/>
    <sheet name="CRP Staff 2" sheetId="16" r:id="rId4"/>
    <sheet name="CRP Staff 3" sheetId="17" r:id="rId5"/>
    <sheet name="CRP Staff 4" sheetId="18" r:id="rId6"/>
    <sheet name="CRP Staff 5" sheetId="19" r:id="rId7"/>
    <sheet name="CRP Staff 6" sheetId="20" r:id="rId8"/>
    <sheet name="CRP Summary" sheetId="6" r:id="rId9"/>
    <sheet name="Invoice" sheetId="21" r:id="rId10"/>
    <sheet name="DIF CE Instructions" sheetId="2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1" l="1"/>
  <c r="B9" i="21"/>
  <c r="G40" i="20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J40" i="20" s="1"/>
  <c r="E12" i="20"/>
  <c r="J11" i="20"/>
  <c r="E11" i="20"/>
  <c r="J10" i="20"/>
  <c r="E10" i="20"/>
  <c r="J9" i="20"/>
  <c r="E9" i="20"/>
  <c r="E40" i="20" s="1"/>
  <c r="F5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J40" i="19" s="1"/>
  <c r="E12" i="19"/>
  <c r="J11" i="19"/>
  <c r="E11" i="19"/>
  <c r="J10" i="19"/>
  <c r="E10" i="19"/>
  <c r="J9" i="19"/>
  <c r="E9" i="19"/>
  <c r="E40" i="19" s="1"/>
  <c r="F5" i="19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J40" i="18" s="1"/>
  <c r="E12" i="18"/>
  <c r="J11" i="18"/>
  <c r="E11" i="18"/>
  <c r="J10" i="18"/>
  <c r="E10" i="18"/>
  <c r="J9" i="18"/>
  <c r="E9" i="18"/>
  <c r="E40" i="18" s="1"/>
  <c r="F5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E10" i="17"/>
  <c r="J9" i="17"/>
  <c r="J40" i="17" s="1"/>
  <c r="E9" i="17"/>
  <c r="E40" i="17" s="1"/>
  <c r="F5" i="17"/>
  <c r="C5" i="17"/>
  <c r="F4" i="17"/>
  <c r="G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J40" i="16" s="1"/>
  <c r="E9" i="16"/>
  <c r="E40" i="16" s="1"/>
  <c r="F5" i="16"/>
  <c r="C5" i="16"/>
  <c r="F4" i="16"/>
  <c r="F5" i="7"/>
  <c r="F4" i="7"/>
  <c r="C5" i="7"/>
  <c r="B2" i="11"/>
  <c r="F51" i="21" l="1"/>
  <c r="D46" i="21" l="1"/>
  <c r="D41" i="21"/>
  <c r="D36" i="21"/>
  <c r="D31" i="21"/>
  <c r="D21" i="21"/>
  <c r="G10" i="6"/>
  <c r="G9" i="6"/>
  <c r="G8" i="6"/>
  <c r="G7" i="6"/>
  <c r="D26" i="21"/>
  <c r="G6" i="6"/>
  <c r="G40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s="1"/>
  <c r="G5" i="6" s="1"/>
  <c r="G11" i="6" l="1"/>
  <c r="F20" i="6" s="1"/>
  <c r="B10" i="6"/>
  <c r="B9" i="6"/>
  <c r="B8" i="6"/>
  <c r="B7" i="6"/>
  <c r="B6" i="6"/>
  <c r="E12" i="21"/>
  <c r="F4" i="21" l="1"/>
  <c r="A15" i="21"/>
  <c r="E2" i="6" l="1"/>
  <c r="C11" i="21" s="1"/>
  <c r="B3" i="6"/>
  <c r="B8" i="21" s="1"/>
  <c r="C36" i="11" l="1"/>
  <c r="F21" i="6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3" i="21" s="1"/>
  <c r="F5" i="6"/>
  <c r="B11" i="6"/>
  <c r="F21" i="21" l="1"/>
  <c r="F18" i="6"/>
  <c r="F19" i="6" s="1"/>
  <c r="F22" i="6" s="1"/>
  <c r="F11" i="6"/>
</calcChain>
</file>

<file path=xl/sharedStrings.xml><?xml version="1.0" encoding="utf-8"?>
<sst xmlns="http://schemas.openxmlformats.org/spreadsheetml/2006/main" count="320" uniqueCount="121">
  <si>
    <t>CRP Employee Name:</t>
  </si>
  <si>
    <t>Number of Job Candidates:</t>
  </si>
  <si>
    <t>Administrative Activities</t>
  </si>
  <si>
    <t>Total Dollars Spent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</si>
  <si>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</si>
  <si>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</si>
  <si>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</si>
  <si>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</si>
  <si>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</si>
  <si>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</si>
  <si>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</si>
  <si>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</si>
  <si>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</si>
  <si>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Description of Materials Purchased</t>
  </si>
  <si>
    <t>Quantity</t>
  </si>
  <si>
    <t>For the month of: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</si>
  <si>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</si>
  <si>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</si>
  <si>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</si>
  <si>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</si>
  <si>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</si>
  <si>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 xml:space="preserve">*Reminder: all materials purchased must have pre-approval from IVRS </t>
  </si>
  <si>
    <t>Technical Assistance (in units)</t>
  </si>
  <si>
    <t>Trainings                           (in units)</t>
  </si>
  <si>
    <t>Total Units Worked</t>
  </si>
  <si>
    <t xml:space="preserve">*The IBC DIF Grant will reimburse at a rate of $17.85 per unit. </t>
  </si>
  <si>
    <t xml:space="preserve">Total from Materials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</si>
  <si>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</si>
  <si>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</si>
  <si>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</si>
  <si>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</si>
  <si>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</si>
  <si>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</si>
  <si>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</si>
  <si>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</si>
  <si>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</si>
  <si>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</si>
  <si>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</si>
  <si>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</si>
  <si>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</si>
  <si>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</si>
  <si>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Vendor #: </t>
  </si>
  <si>
    <t xml:space="preserve">CRP Name: </t>
  </si>
  <si>
    <t>Vendor #:</t>
  </si>
  <si>
    <t>Bill to : Judy Warth, CDD, University of Iowa Health Care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</si>
  <si>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</si>
  <si>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</si>
  <si>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</si>
  <si>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</si>
  <si>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</si>
  <si>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</si>
  <si>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</si>
  <si>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</si>
  <si>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</si>
  <si>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</si>
  <si>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</si>
  <si>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</si>
  <si>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</si>
  <si>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*The IBC DIF grant will reimburse at a rate of $17.85 per unit.</t>
  </si>
  <si>
    <t>For more details - please see attached spreadsheet.</t>
  </si>
  <si>
    <t>Total Amount Due</t>
  </si>
  <si>
    <t>IVRS grant mfk 510-85-8685-00000-15635200-30</t>
  </si>
  <si>
    <t>Iowa Vocational Rehabilitation Services (IVRS) - IA Blueprint for Change Grant</t>
  </si>
  <si>
    <t xml:space="preserve"> Vendor # 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</si>
  <si>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</si>
  <si>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</si>
  <si>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</si>
  <si>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</si>
  <si>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</si>
  <si>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</si>
  <si>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</si>
  <si>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</si>
  <si>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</si>
  <si>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 xml:space="preserve">                  100 Hawkins Drive, Iowa City, IA  52242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</si>
  <si>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</si>
  <si>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</si>
  <si>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</si>
  <si>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</si>
  <si>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</si>
  <si>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Non-reimbursable</t>
  </si>
  <si>
    <t>40 hours on assessments (20 extra hours available with VR approval).</t>
  </si>
  <si>
    <t>Team meetings, meetings with support staff, home observation, teachers, case managers, TAP/PTC in schools, counselors, volunteer supervisor, anyone that can add insight into JC’s lifestyle, benefits planning</t>
  </si>
  <si>
    <t>10 hours on DSR completion.</t>
  </si>
  <si>
    <t>10 hours can include any time writing, making changes or reviewing the document</t>
  </si>
  <si>
    <t>Any additional time will need to be approved by DIF team and GHA on a case-by-case basis</t>
  </si>
  <si>
    <t>40 hours on job search (20 extra hours available with VR approval).</t>
  </si>
  <si>
    <t>Activities (familiar and unfamiliar), informational interviewing prep/interview itself, researching AT if needed, community mapping</t>
  </si>
  <si>
    <t>10 hours of customized employment</t>
  </si>
  <si>
    <t>Communication with business on JCs behalf or working with business to build a position for JC</t>
  </si>
  <si>
    <t>80 hours of support job coaching</t>
  </si>
  <si>
    <t>Providing training to JC on the job</t>
  </si>
  <si>
    <t>2 hours for a natural support plan</t>
  </si>
  <si>
    <t>Complete form and submit to IVRS</t>
  </si>
  <si>
    <r>
      <t xml:space="preserve">Reimbursable </t>
    </r>
    <r>
      <rPr>
        <sz val="17"/>
        <color rgb="FF000000"/>
        <rFont val="Arial"/>
        <family val="2"/>
      </rPr>
      <t xml:space="preserve">Tracking Sheet Activities </t>
    </r>
  </si>
  <si>
    <t>The Iowa Blueprint for Change (IBC) will fund for the time it takes to complete activities directly related to IBC programs but are not built into the service.</t>
  </si>
  <si>
    <t>Meetings with GHA in person and virtually</t>
  </si>
  <si>
    <t>GHA trainings/homework (e.g., ACRE, forms)</t>
  </si>
  <si>
    <t>Consulting on Materials Purchasing Process with GHA</t>
  </si>
  <si>
    <t>If GHA is requesting to purchase additional materials to determine JC ability, this will need to be pre approved by VR Supervisor and DIF project director, Brandy McOmber</t>
  </si>
  <si>
    <t>Fidelity prep and preparing for interviews</t>
  </si>
  <si>
    <t>Internal case reviews (amongst CRP staff only) -1x/weekly max</t>
  </si>
  <si>
    <r>
      <t xml:space="preserve">Meeting called by IVRS to assess next steps </t>
    </r>
    <r>
      <rPr>
        <i/>
        <sz val="11"/>
        <color rgb="FF000000"/>
        <rFont val="Arial"/>
        <family val="2"/>
      </rPr>
      <t>without client present</t>
    </r>
  </si>
  <si>
    <r>
      <t>VR counselors, supervisors or DIF team</t>
    </r>
    <r>
      <rPr>
        <strike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, etc.</t>
    </r>
  </si>
  <si>
    <t>Monthly CRP meetings with VR staff for billing purposes</t>
  </si>
  <si>
    <t>Pre Approved conference attendances (e.g. “Everyone Can Work Summit” and the “EBP Summit”)</t>
  </si>
  <si>
    <t>IBC Collective meetings/workgroup meetings </t>
  </si>
  <si>
    <t>Mileage</t>
  </si>
  <si>
    <t>Total Mileage</t>
  </si>
  <si>
    <t>Total from Materials Purchased</t>
  </si>
  <si>
    <t>DIF CE Tracking Sheet for CRPs</t>
  </si>
  <si>
    <t>Materials Purchased for DIF CE</t>
  </si>
  <si>
    <t>DIF Customized Employment (CE) Activities Monthly Report</t>
  </si>
  <si>
    <t>DIF CE Activities</t>
  </si>
  <si>
    <t>Indirect CE Activities</t>
  </si>
  <si>
    <t>Indirect CE Activities Comments</t>
  </si>
  <si>
    <t>Refer to The DIF CE Instructions sheet for more information on reimbursable and nonreimbursable items.</t>
  </si>
  <si>
    <r>
      <t xml:space="preserve">DIF Customized Employment (CE) Activities Monthly Report </t>
    </r>
    <r>
      <rPr>
        <sz val="10"/>
        <color theme="1"/>
        <rFont val="Calibri"/>
        <family val="2"/>
        <scheme val="minor"/>
      </rPr>
      <t>(email to Brandy.McOmber@iowa.gov by the 5th working day following the end of each month)</t>
    </r>
  </si>
  <si>
    <t>DIF Customized Employment</t>
  </si>
  <si>
    <t>Menu of service activities which are accounted for by the units/hours authorized within the DIF CE. Any activity that falls under these categories, are not eligible for reimbursement under the tracking sheet, unless noted or pre approved. </t>
  </si>
  <si>
    <r>
      <t xml:space="preserve">Mileage to conduct DIF related activities CE, </t>
    </r>
    <r>
      <rPr>
        <i/>
        <sz val="11"/>
        <color rgb="FF000000"/>
        <rFont val="Arial"/>
        <family val="2"/>
      </rPr>
      <t>not drive time to get there or return</t>
    </r>
  </si>
  <si>
    <t>UI Vendor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</si>
</sst>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26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i/>
      <sz val="11"/>
      <color rgb="FF000000"/>
      <name val="Arial"/>
      <family val="2"/>
    </font>
    <font>
      <strike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1" applyNumberFormat="1" applyFont="1" applyProtection="1">
      <protection locked="0"/>
    </xf>
    <xf numFmtId="0" fontId="0" fillId="0" borderId="1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0" xfId="1" applyNumberFormat="1" applyFont="1"/>
    <xf numFmtId="0" fontId="2" fillId="0" borderId="0" xfId="0" applyFont="1" applyBorder="1" applyAlignment="1">
      <alignment horizontal="center" wrapText="1"/>
    </xf>
    <xf numFmtId="44" fontId="0" fillId="0" borderId="0" xfId="0" applyNumberFormat="1" applyProtection="1"/>
    <xf numFmtId="0" fontId="2" fillId="0" borderId="0" xfId="0" applyFont="1" applyProtection="1"/>
    <xf numFmtId="44" fontId="0" fillId="0" borderId="1" xfId="0" applyNumberFormat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165" fontId="0" fillId="0" borderId="4" xfId="0" applyNumberFormat="1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Font="1" applyBorder="1" applyAlignment="1">
      <alignment horizontal="left"/>
    </xf>
    <xf numFmtId="0" fontId="0" fillId="0" borderId="3" xfId="0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2"/>
    </xf>
    <xf numFmtId="0" fontId="33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44" fontId="0" fillId="0" borderId="0" xfId="0" applyNumberFormat="1" applyBorder="1" applyProtection="1"/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44" fontId="0" fillId="0" borderId="0" xfId="1" applyFont="1"/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0" fontId="0" fillId="0" borderId="0" xfId="0" applyFont="1" applyProtection="1"/>
    <xf numFmtId="43" fontId="24" fillId="4" borderId="19" xfId="2" applyFont="1" applyFill="1" applyBorder="1" applyAlignment="1" applyProtection="1">
      <alignment horizontal="center"/>
    </xf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1" xfId="0" applyNumberFormat="1" applyBorder="1" applyProtection="1">
      <protection locked="0"/>
    </xf>
    <xf numFmtId="0" fontId="8" fillId="0" borderId="1" xfId="0" applyFont="1" applyBorder="1" applyProtection="1"/>
    <xf numFmtId="0" fontId="9" fillId="0" borderId="0" xfId="0" applyFont="1" applyProtection="1"/>
    <xf numFmtId="0" fontId="9" fillId="0" borderId="12" xfId="0" applyFont="1" applyBorder="1" applyProtection="1"/>
    <xf numFmtId="0" fontId="11" fillId="0" borderId="12" xfId="0" applyFont="1" applyBorder="1" applyProtection="1"/>
    <xf numFmtId="0" fontId="10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Protection="1"/>
    <xf numFmtId="0" fontId="13" fillId="0" borderId="0" xfId="0" applyFont="1" applyFill="1" applyAlignment="1" applyProtection="1">
      <alignment vertical="center"/>
    </xf>
    <xf numFmtId="2" fontId="0" fillId="0" borderId="0" xfId="0" applyNumberFormat="1" applyProtection="1"/>
    <xf numFmtId="0" fontId="9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top"/>
    </xf>
    <xf numFmtId="0" fontId="0" fillId="0" borderId="0" xfId="0" applyProtection="1"/>
    <xf numFmtId="0" fontId="7" fillId="0" borderId="0" xfId="0" applyFont="1" applyFill="1" applyProtection="1"/>
    <xf numFmtId="0" fontId="7" fillId="0" borderId="0" xfId="0" applyFont="1" applyProtection="1"/>
    <xf numFmtId="0" fontId="15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/>
    </xf>
    <xf numFmtId="0" fontId="24" fillId="0" borderId="0" xfId="0" applyFont="1" applyProtection="1"/>
    <xf numFmtId="0" fontId="16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8" fillId="0" borderId="16" xfId="0" applyFont="1" applyBorder="1" applyAlignment="1" applyProtection="1">
      <alignment horizontal="left"/>
    </xf>
    <xf numFmtId="0" fontId="0" fillId="0" borderId="17" xfId="0" applyBorder="1" applyProtection="1"/>
    <xf numFmtId="164" fontId="0" fillId="0" borderId="18" xfId="2" applyNumberFormat="1" applyFont="1" applyBorder="1" applyAlignment="1" applyProtection="1">
      <alignment horizontal="center"/>
    </xf>
    <xf numFmtId="43" fontId="0" fillId="0" borderId="18" xfId="2" applyFont="1" applyBorder="1" applyProtection="1"/>
    <xf numFmtId="43" fontId="0" fillId="0" borderId="17" xfId="2" applyFont="1" applyBorder="1" applyProtection="1"/>
    <xf numFmtId="0" fontId="0" fillId="0" borderId="16" xfId="0" applyBorder="1" applyProtection="1"/>
    <xf numFmtId="164" fontId="0" fillId="0" borderId="19" xfId="2" applyNumberFormat="1" applyFont="1" applyBorder="1" applyAlignment="1" applyProtection="1">
      <alignment horizontal="center"/>
    </xf>
    <xf numFmtId="43" fontId="0" fillId="0" borderId="19" xfId="2" applyFont="1" applyBorder="1" applyProtection="1"/>
    <xf numFmtId="0" fontId="23" fillId="0" borderId="16" xfId="0" applyFont="1" applyBorder="1" applyProtection="1"/>
    <xf numFmtId="0" fontId="20" fillId="0" borderId="16" xfId="0" applyFont="1" applyBorder="1" applyProtection="1"/>
    <xf numFmtId="43" fontId="0" fillId="0" borderId="19" xfId="2" applyFont="1" applyBorder="1" applyAlignment="1" applyProtection="1">
      <alignment horizontal="center"/>
    </xf>
    <xf numFmtId="43" fontId="24" fillId="0" borderId="19" xfId="2" applyFont="1" applyFill="1" applyBorder="1" applyAlignment="1" applyProtection="1">
      <alignment horizontal="center"/>
    </xf>
    <xf numFmtId="0" fontId="0" fillId="0" borderId="19" xfId="0" applyBorder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23" xfId="0" applyBorder="1" applyProtection="1"/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Protection="1"/>
    <xf numFmtId="164" fontId="0" fillId="0" borderId="0" xfId="0" applyNumberFormat="1" applyBorder="1" applyProtection="1"/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44" fontId="0" fillId="0" borderId="21" xfId="0" applyNumberFormat="1" applyBorder="1" applyProtection="1"/>
    <xf numFmtId="44" fontId="0" fillId="0" borderId="19" xfId="0" applyNumberFormat="1" applyBorder="1" applyProtection="1"/>
    <xf numFmtId="44" fontId="0" fillId="0" borderId="17" xfId="1" applyFont="1" applyBorder="1" applyProtection="1"/>
    <xf numFmtId="44" fontId="2" fillId="0" borderId="15" xfId="1" applyFont="1" applyBorder="1" applyAlignment="1" applyProtection="1"/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center" wrapText="1"/>
    </xf>
    <xf numFmtId="165" fontId="19" fillId="0" borderId="13" xfId="0" applyNumberFormat="1" applyFont="1" applyFill="1" applyBorder="1" applyAlignment="1" applyProtection="1">
      <alignment horizontal="center"/>
    </xf>
    <xf numFmtId="165" fontId="19" fillId="0" borderId="14" xfId="0" applyNumberFormat="1" applyFont="1" applyFill="1" applyBorder="1" applyAlignment="1" applyProtection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workbookViewId="0">
      <selection activeCell="B3" sqref="B3"/>
    </sheetView>
  </sheetViews>
  <sheetFormatPr defaultRowHeight="14.5" x14ac:dyDescent="0.35"/>
  <cols>
    <col min="1" max="1" width="21.08984375" customWidth="1"/>
    <col min="2" max="2" width="44.08984375" customWidth="1"/>
    <col min="3" max="3" width="3.6328125" customWidth="1"/>
    <col min="4" max="4" width="35.08984375" customWidth="1"/>
  </cols>
  <sheetData>
    <row r="1" spans="1:4" ht="18.5" x14ac:dyDescent="0.45">
      <c r="A1" s="160" t="s">
        <v>109</v>
      </c>
      <c r="B1" s="160"/>
      <c r="C1" s="160"/>
      <c r="D1" s="160"/>
    </row>
    <row r="2" spans="1:4" x14ac:dyDescent="0.35">
      <c r="A2" s="51"/>
      <c r="B2" s="51"/>
      <c r="C2" s="51"/>
      <c r="D2" s="51"/>
    </row>
    <row r="3" spans="1:4" x14ac:dyDescent="0.35">
      <c r="A3" s="51" t="s">
        <v>40</v>
      </c>
      <c r="B3" s="17"/>
      <c r="C3" s="51"/>
      <c r="D3" s="51"/>
    </row>
    <row r="4" spans="1:4" x14ac:dyDescent="0.35">
      <c r="A4" s="51" t="s">
        <v>68</v>
      </c>
      <c r="B4" s="17"/>
      <c r="C4" s="51"/>
      <c r="D4" s="51"/>
    </row>
    <row r="5" spans="1:4" x14ac:dyDescent="0.35">
      <c r="A5" s="51" t="s">
        <v>69</v>
      </c>
      <c r="B5" s="17"/>
      <c r="C5" s="51"/>
      <c r="D5" s="51"/>
    </row>
    <row r="6" spans="1:4" x14ac:dyDescent="0.35">
      <c r="A6" s="51" t="s">
        <v>120</v>
      </c>
      <c r="B6" s="65"/>
      <c r="C6" s="51"/>
      <c r="D6" s="51"/>
    </row>
    <row r="7" spans="1:4" x14ac:dyDescent="0.35">
      <c r="A7" s="51" t="s">
        <v>70</v>
      </c>
      <c r="B7" s="17"/>
      <c r="C7" s="51"/>
      <c r="D7" s="56" t="s">
        <v>71</v>
      </c>
    </row>
    <row r="8" spans="1:4" ht="14.4" customHeight="1" x14ac:dyDescent="0.35">
      <c r="A8" s="55"/>
      <c r="B8" s="51"/>
      <c r="C8" s="51"/>
      <c r="D8" s="56" t="s">
        <v>72</v>
      </c>
    </row>
    <row r="9" spans="1:4" ht="12.9" customHeight="1" x14ac:dyDescent="0.35">
      <c r="A9" s="55"/>
      <c r="B9" s="51"/>
      <c r="C9" s="51"/>
      <c r="D9" s="51"/>
    </row>
    <row r="10" spans="1:4" x14ac:dyDescent="0.35">
      <c r="A10" s="54"/>
      <c r="B10" s="51"/>
      <c r="C10" s="51"/>
      <c r="D10" s="51"/>
    </row>
  </sheetData>
  <sheetProtection password="F30A" sheet="1" objects="1" scenarios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8"/>
  <sheetViews>
    <sheetView showGridLines="0" tabSelected="1" zoomScaleNormal="100" workbookViewId="0">
      <selection activeCell="F53" sqref="F53"/>
    </sheetView>
  </sheetViews>
  <sheetFormatPr defaultColWidth="8.6328125" defaultRowHeight="14.5" x14ac:dyDescent="0.35"/>
  <cols>
    <col min="1" max="1" width="23" style="43" customWidth="1"/>
    <col min="2" max="2" width="21.1796875" style="43" bestFit="1" customWidth="1"/>
    <col min="3" max="3" width="14.26953125" style="44" customWidth="1"/>
    <col min="4" max="4" width="20.54296875" style="43" customWidth="1"/>
    <col min="5" max="5" width="15.54296875" style="43" customWidth="1"/>
    <col min="6" max="6" width="20.7265625" style="43" customWidth="1"/>
    <col min="7" max="8" width="15.6328125" style="43" customWidth="1"/>
    <col min="9" max="9" width="3.6328125" style="43" customWidth="1"/>
    <col min="10" max="16384" width="8.6328125" style="43"/>
  </cols>
  <sheetData>
    <row r="1" spans="1:8" ht="10" customHeight="1" x14ac:dyDescent="0.35">
      <c r="A1" s="51"/>
      <c r="B1" s="51"/>
      <c r="C1" s="51"/>
      <c r="D1" s="51"/>
      <c r="E1" s="51"/>
      <c r="F1" s="51"/>
      <c r="G1" s="51"/>
    </row>
    <row r="2" spans="1:8" ht="20.149999999999999" customHeight="1" thickBot="1" x14ac:dyDescent="0.9">
      <c r="A2" s="102"/>
      <c r="B2" s="103"/>
      <c r="C2" s="103"/>
      <c r="D2" s="171"/>
      <c r="E2" s="171"/>
      <c r="F2" s="171"/>
      <c r="G2" s="103"/>
      <c r="H2" s="45"/>
    </row>
    <row r="3" spans="1:8" ht="13.5" customHeight="1" x14ac:dyDescent="0.85">
      <c r="A3" s="104"/>
      <c r="B3" s="104"/>
      <c r="C3" s="104"/>
      <c r="D3" s="105"/>
      <c r="E3" s="105"/>
      <c r="F3" s="106"/>
      <c r="G3" s="107"/>
      <c r="H3" s="46"/>
    </row>
    <row r="4" spans="1:8" ht="18.75" customHeight="1" x14ac:dyDescent="0.85">
      <c r="A4" s="108" t="s">
        <v>44</v>
      </c>
      <c r="B4" s="103"/>
      <c r="C4" s="103"/>
      <c r="D4" s="109"/>
      <c r="E4" s="110" t="s">
        <v>64</v>
      </c>
      <c r="F4" s="111" t="str">
        <f>'CRP Staff 1'!F4</f>
        <v>Enter Month on DIF CE Tracking Sheet</v>
      </c>
      <c r="G4" s="112"/>
      <c r="H4" s="47"/>
    </row>
    <row r="5" spans="1:8" ht="16.5" customHeight="1" x14ac:dyDescent="0.85">
      <c r="A5" s="113" t="s">
        <v>73</v>
      </c>
      <c r="B5" s="103"/>
      <c r="C5" s="103"/>
      <c r="D5" s="109"/>
      <c r="E5" s="114" t="s">
        <v>65</v>
      </c>
      <c r="F5" s="64"/>
      <c r="G5" s="115"/>
      <c r="H5" s="48"/>
    </row>
    <row r="6" spans="1:8" ht="17.149999999999999" customHeight="1" x14ac:dyDescent="0.85">
      <c r="A6" s="113"/>
      <c r="B6" s="103"/>
      <c r="C6" s="103"/>
      <c r="D6" s="109"/>
      <c r="E6" s="116" t="s">
        <v>66</v>
      </c>
      <c r="F6" s="117" t="s">
        <v>67</v>
      </c>
      <c r="G6" s="115"/>
      <c r="H6" s="48"/>
    </row>
    <row r="7" spans="1:8" ht="14.15" customHeight="1" x14ac:dyDescent="0.85">
      <c r="A7" s="118"/>
      <c r="B7" s="103"/>
      <c r="C7" s="103"/>
      <c r="D7" s="109"/>
      <c r="E7" s="119"/>
      <c r="F7" s="119"/>
      <c r="G7" s="115"/>
      <c r="H7" s="48"/>
    </row>
    <row r="8" spans="1:8" ht="13.5" customHeight="1" x14ac:dyDescent="0.35">
      <c r="A8" s="108" t="s">
        <v>45</v>
      </c>
      <c r="B8" s="120" t="str">
        <f>IF('CRP Summary'!B3="", Vendor Name, 'CRP Summary'!B3)</f>
        <v>Enter CRP Name on DIF CE Tracking Sheet</v>
      </c>
      <c r="C8" s="121"/>
      <c r="D8" s="119"/>
      <c r="E8" s="119"/>
      <c r="F8" s="119"/>
      <c r="G8" s="119"/>
    </row>
    <row r="9" spans="1:8" ht="13.5" customHeight="1" x14ac:dyDescent="0.35">
      <c r="A9" s="122" t="s">
        <v>46</v>
      </c>
      <c r="B9" s="120" t="str">
        <f>IF('DIF CE Tracking'!B4="", "Enter CRP Address on DIF CE Tracking Sheet", 'DIF CE Tracking'!B4)</f>
        <v>Enter CRP Address on DIF CE Tracking Sheet</v>
      </c>
      <c r="C9" s="121"/>
      <c r="D9" s="119"/>
      <c r="E9" s="119"/>
      <c r="F9" s="119"/>
      <c r="G9" s="119"/>
    </row>
    <row r="10" spans="1:8" ht="13.5" customHeight="1" x14ac:dyDescent="0.35">
      <c r="A10" s="122" t="s">
        <v>46</v>
      </c>
      <c r="B10" s="123" t="str">
        <f>IF('DIF CE Tracking'!B5="", "Enter CRP City, State, Zip on DIF CE Tracking Sheet", 'DIF CE Tracking'!B5)</f>
        <v>Enter CRP City, State, Zip on DIF CE Tracking Sheet</v>
      </c>
      <c r="C10" s="121"/>
      <c r="D10" s="119"/>
      <c r="E10" s="119"/>
      <c r="F10" s="119"/>
      <c r="G10" s="119"/>
    </row>
    <row r="11" spans="1:8" ht="15" customHeight="1" x14ac:dyDescent="0.35">
      <c r="A11" s="122" t="s">
        <v>47</v>
      </c>
      <c r="B11" s="124" t="s">
        <v>63</v>
      </c>
      <c r="C11" s="120" t="str">
        <f>+'CRP Summary'!E2</f>
        <v>Enter Vendor # on DIF CE Tracking Sheet</v>
      </c>
      <c r="D11" s="125"/>
      <c r="E11" s="172" t="s">
        <v>48</v>
      </c>
      <c r="F11" s="173"/>
      <c r="G11" s="119"/>
    </row>
    <row r="12" spans="1:8" ht="13.5" customHeight="1" x14ac:dyDescent="0.35">
      <c r="A12" s="119"/>
      <c r="B12" s="119"/>
      <c r="C12" s="119"/>
      <c r="D12" s="126"/>
      <c r="E12" s="174" t="str">
        <f>IF('CRP Staff 1'!F4="", "",'CRP Staff 1'!F4)</f>
        <v>Enter Month on DIF CE Tracking Sheet</v>
      </c>
      <c r="F12" s="175"/>
      <c r="G12" s="119"/>
    </row>
    <row r="13" spans="1:8" ht="13.5" customHeight="1" x14ac:dyDescent="0.35">
      <c r="A13" s="119"/>
      <c r="B13" s="119"/>
      <c r="C13" s="119"/>
      <c r="D13" s="119"/>
      <c r="E13" s="119"/>
      <c r="F13" s="119"/>
      <c r="G13" s="119"/>
    </row>
    <row r="14" spans="1:8" ht="13.5" customHeight="1" x14ac:dyDescent="0.35">
      <c r="A14" s="127" t="s">
        <v>49</v>
      </c>
      <c r="B14" s="128"/>
      <c r="C14" s="128"/>
      <c r="D14" s="129" t="s">
        <v>50</v>
      </c>
      <c r="E14" s="130" t="s">
        <v>51</v>
      </c>
      <c r="F14" s="130" t="s">
        <v>52</v>
      </c>
      <c r="G14" s="119"/>
    </row>
    <row r="15" spans="1:8" ht="13.5" customHeight="1" x14ac:dyDescent="0.35">
      <c r="A15" s="131" t="str">
        <f>'CRP Summary'!A1</f>
        <v>DIF Customized Employment (CE) Activities Monthly Report (email to Brandy.McOmber@iowa.gov by the 5th working day following the end of each month)</v>
      </c>
      <c r="B15" s="132"/>
      <c r="C15" s="132"/>
      <c r="D15" s="133"/>
      <c r="E15" s="134"/>
      <c r="F15" s="135"/>
      <c r="G15" s="119"/>
    </row>
    <row r="16" spans="1:8" ht="13.5" customHeight="1" x14ac:dyDescent="0.35">
      <c r="A16" s="136" t="s">
        <v>53</v>
      </c>
      <c r="B16" s="132"/>
      <c r="C16" s="132"/>
      <c r="D16" s="137"/>
      <c r="E16" s="138"/>
      <c r="F16" s="135"/>
      <c r="G16" s="119"/>
    </row>
    <row r="17" spans="1:7" ht="13.5" customHeight="1" x14ac:dyDescent="0.35">
      <c r="A17" s="139" t="str">
        <f>'CRP Summary'!A5</f>
        <v>N/A</v>
      </c>
      <c r="B17" s="132"/>
      <c r="C17" s="132"/>
      <c r="D17" s="137"/>
      <c r="E17" s="138"/>
      <c r="F17" s="135"/>
      <c r="G17" s="119"/>
    </row>
    <row r="18" spans="1:7" ht="13.5" customHeight="1" x14ac:dyDescent="0.35">
      <c r="A18" s="136" t="s">
        <v>54</v>
      </c>
      <c r="B18" s="132"/>
      <c r="C18" s="132"/>
      <c r="D18" s="97">
        <f>'CRP Summary'!C5</f>
        <v>0</v>
      </c>
      <c r="E18" s="138">
        <v>17.850000000000001</v>
      </c>
      <c r="F18" s="158">
        <f>+D18*E18</f>
        <v>0</v>
      </c>
      <c r="G18" s="119"/>
    </row>
    <row r="19" spans="1:7" ht="13.5" customHeight="1" x14ac:dyDescent="0.35">
      <c r="A19" s="140" t="s">
        <v>55</v>
      </c>
      <c r="B19" s="132"/>
      <c r="C19" s="132"/>
      <c r="D19" s="97">
        <f>'CRP Summary'!D5</f>
        <v>0</v>
      </c>
      <c r="E19" s="138">
        <v>17.850000000000001</v>
      </c>
      <c r="F19" s="158">
        <f>+D19*E19</f>
        <v>0</v>
      </c>
      <c r="G19" s="119"/>
    </row>
    <row r="20" spans="1:7" ht="13.5" customHeight="1" x14ac:dyDescent="0.35">
      <c r="A20" s="136" t="s">
        <v>56</v>
      </c>
      <c r="B20" s="132"/>
      <c r="C20" s="132"/>
      <c r="D20" s="97">
        <f>'CRP Summary'!E5</f>
        <v>0</v>
      </c>
      <c r="E20" s="138">
        <v>17.850000000000001</v>
      </c>
      <c r="F20" s="158">
        <f>+D20*E20</f>
        <v>0</v>
      </c>
      <c r="G20" s="119"/>
    </row>
    <row r="21" spans="1:7" ht="13.5" customHeight="1" x14ac:dyDescent="0.35">
      <c r="A21" s="136" t="s">
        <v>57</v>
      </c>
      <c r="B21" s="132"/>
      <c r="C21" s="132"/>
      <c r="D21" s="97">
        <f>'CRP Staff 1'!G40</f>
        <v>0</v>
      </c>
      <c r="E21" s="138">
        <v>0.5</v>
      </c>
      <c r="F21" s="158">
        <f>+D21*E21</f>
        <v>0</v>
      </c>
      <c r="G21" s="119"/>
    </row>
    <row r="22" spans="1:7" ht="13.5" customHeight="1" x14ac:dyDescent="0.35">
      <c r="A22" s="139" t="str">
        <f>'CRP Summary'!A6</f>
        <v>N/A</v>
      </c>
      <c r="B22" s="132"/>
      <c r="C22" s="132"/>
      <c r="D22" s="141"/>
      <c r="E22" s="138"/>
      <c r="F22" s="135"/>
      <c r="G22" s="119"/>
    </row>
    <row r="23" spans="1:7" ht="13.5" customHeight="1" x14ac:dyDescent="0.35">
      <c r="A23" s="136" t="s">
        <v>54</v>
      </c>
      <c r="B23" s="132"/>
      <c r="C23" s="132"/>
      <c r="D23" s="97">
        <f>+'CRP Summary'!C6</f>
        <v>0</v>
      </c>
      <c r="E23" s="138">
        <v>17.850000000000001</v>
      </c>
      <c r="F23" s="158">
        <f>+D23*E23</f>
        <v>0</v>
      </c>
      <c r="G23" s="119"/>
    </row>
    <row r="24" spans="1:7" ht="13.5" customHeight="1" x14ac:dyDescent="0.35">
      <c r="A24" s="140" t="s">
        <v>55</v>
      </c>
      <c r="B24" s="132"/>
      <c r="C24" s="132"/>
      <c r="D24" s="97">
        <f>+'CRP Summary'!D6</f>
        <v>0</v>
      </c>
      <c r="E24" s="138">
        <v>17.850000000000001</v>
      </c>
      <c r="F24" s="158">
        <f>+D24*E24</f>
        <v>0</v>
      </c>
      <c r="G24" s="119"/>
    </row>
    <row r="25" spans="1:7" ht="13.5" customHeight="1" x14ac:dyDescent="0.35">
      <c r="A25" s="136" t="s">
        <v>56</v>
      </c>
      <c r="B25" s="132"/>
      <c r="C25" s="132"/>
      <c r="D25" s="97">
        <f>+'CRP Summary'!E6</f>
        <v>0</v>
      </c>
      <c r="E25" s="138">
        <v>17.850000000000001</v>
      </c>
      <c r="F25" s="158">
        <f>+D25*E25</f>
        <v>0</v>
      </c>
      <c r="G25" s="119"/>
    </row>
    <row r="26" spans="1:7" ht="13.5" customHeight="1" x14ac:dyDescent="0.35">
      <c r="A26" s="136" t="s">
        <v>57</v>
      </c>
      <c r="B26" s="132"/>
      <c r="C26" s="132"/>
      <c r="D26" s="97">
        <f>'CRP Staff 2'!G40</f>
        <v>0</v>
      </c>
      <c r="E26" s="138">
        <v>0.5</v>
      </c>
      <c r="F26" s="158">
        <f>+D26*E26</f>
        <v>0</v>
      </c>
      <c r="G26" s="119"/>
    </row>
    <row r="27" spans="1:7" ht="13.5" customHeight="1" x14ac:dyDescent="0.35">
      <c r="A27" s="139" t="str">
        <f>+'CRP Summary'!A7</f>
        <v>N/A</v>
      </c>
      <c r="B27" s="132"/>
      <c r="C27" s="132"/>
      <c r="D27" s="141"/>
      <c r="E27" s="138"/>
      <c r="F27" s="135"/>
      <c r="G27" s="119"/>
    </row>
    <row r="28" spans="1:7" ht="13.5" customHeight="1" x14ac:dyDescent="0.35">
      <c r="A28" s="136" t="s">
        <v>54</v>
      </c>
      <c r="B28" s="132"/>
      <c r="C28" s="132"/>
      <c r="D28" s="97">
        <f>+'CRP Summary'!C7</f>
        <v>0</v>
      </c>
      <c r="E28" s="138">
        <v>17.850000000000001</v>
      </c>
      <c r="F28" s="158">
        <f>+D28*E28</f>
        <v>0</v>
      </c>
      <c r="G28" s="119"/>
    </row>
    <row r="29" spans="1:7" ht="13.5" customHeight="1" x14ac:dyDescent="0.35">
      <c r="A29" s="140" t="s">
        <v>55</v>
      </c>
      <c r="B29" s="132"/>
      <c r="C29" s="132"/>
      <c r="D29" s="97">
        <f>+'CRP Summary'!D7</f>
        <v>0</v>
      </c>
      <c r="E29" s="138">
        <v>17.850000000000001</v>
      </c>
      <c r="F29" s="158">
        <f>+D29*E29</f>
        <v>0</v>
      </c>
      <c r="G29" s="119"/>
    </row>
    <row r="30" spans="1:7" ht="13.5" customHeight="1" x14ac:dyDescent="0.35">
      <c r="A30" s="136" t="s">
        <v>56</v>
      </c>
      <c r="B30" s="132"/>
      <c r="C30" s="132"/>
      <c r="D30" s="97">
        <f>+'CRP Summary'!E7</f>
        <v>0</v>
      </c>
      <c r="E30" s="138">
        <v>17.850000000000001</v>
      </c>
      <c r="F30" s="158">
        <f>+D30*E30</f>
        <v>0</v>
      </c>
      <c r="G30" s="119"/>
    </row>
    <row r="31" spans="1:7" ht="13.5" customHeight="1" x14ac:dyDescent="0.35">
      <c r="A31" s="136" t="s">
        <v>57</v>
      </c>
      <c r="B31" s="132"/>
      <c r="C31" s="132"/>
      <c r="D31" s="97">
        <f>'CRP Staff 3'!G40</f>
        <v>0</v>
      </c>
      <c r="E31" s="138">
        <v>0.5</v>
      </c>
      <c r="F31" s="158">
        <f>+D31*E31</f>
        <v>0</v>
      </c>
      <c r="G31" s="119"/>
    </row>
    <row r="32" spans="1:7" ht="13.5" customHeight="1" x14ac:dyDescent="0.35">
      <c r="A32" s="139" t="str">
        <f>+'CRP Summary'!A8</f>
        <v>N/A</v>
      </c>
      <c r="B32" s="132"/>
      <c r="C32" s="132"/>
      <c r="D32" s="141"/>
      <c r="E32" s="138"/>
      <c r="F32" s="135"/>
      <c r="G32" s="119"/>
    </row>
    <row r="33" spans="1:7" ht="13.5" customHeight="1" x14ac:dyDescent="0.35">
      <c r="A33" s="136" t="s">
        <v>54</v>
      </c>
      <c r="B33" s="132"/>
      <c r="C33" s="132"/>
      <c r="D33" s="97">
        <f>+'CRP Summary'!C8</f>
        <v>0</v>
      </c>
      <c r="E33" s="138">
        <v>17.850000000000001</v>
      </c>
      <c r="F33" s="158">
        <f>+D33*E33</f>
        <v>0</v>
      </c>
      <c r="G33" s="119"/>
    </row>
    <row r="34" spans="1:7" ht="13.5" customHeight="1" x14ac:dyDescent="0.35">
      <c r="A34" s="140" t="s">
        <v>55</v>
      </c>
      <c r="B34" s="132"/>
      <c r="C34" s="132"/>
      <c r="D34" s="97">
        <f>+'CRP Summary'!D8</f>
        <v>0</v>
      </c>
      <c r="E34" s="138">
        <v>17.850000000000001</v>
      </c>
      <c r="F34" s="158">
        <f>+D34*E34</f>
        <v>0</v>
      </c>
      <c r="G34" s="119"/>
    </row>
    <row r="35" spans="1:7" ht="13.5" customHeight="1" x14ac:dyDescent="0.35">
      <c r="A35" s="136" t="s">
        <v>56</v>
      </c>
      <c r="B35" s="132"/>
      <c r="C35" s="132"/>
      <c r="D35" s="97">
        <f>+'CRP Summary'!E8</f>
        <v>0</v>
      </c>
      <c r="E35" s="138">
        <v>17.850000000000001</v>
      </c>
      <c r="F35" s="158">
        <f>+D35*E35</f>
        <v>0</v>
      </c>
      <c r="G35" s="119"/>
    </row>
    <row r="36" spans="1:7" ht="13.5" customHeight="1" x14ac:dyDescent="0.35">
      <c r="A36" s="136" t="s">
        <v>57</v>
      </c>
      <c r="B36" s="132"/>
      <c r="C36" s="132"/>
      <c r="D36" s="97">
        <f>'CRP Staff 4'!G40</f>
        <v>0</v>
      </c>
      <c r="E36" s="138">
        <v>0.5</v>
      </c>
      <c r="F36" s="158">
        <f>+D36*E36</f>
        <v>0</v>
      </c>
      <c r="G36" s="119"/>
    </row>
    <row r="37" spans="1:7" s="52" customFormat="1" ht="13.5" customHeight="1" x14ac:dyDescent="0.35">
      <c r="A37" s="139" t="str">
        <f>+'CRP Summary'!A9</f>
        <v>N/A</v>
      </c>
      <c r="B37" s="132"/>
      <c r="C37" s="132"/>
      <c r="D37" s="142"/>
      <c r="E37" s="138"/>
      <c r="F37" s="135"/>
      <c r="G37" s="119"/>
    </row>
    <row r="38" spans="1:7" s="52" customFormat="1" ht="13.5" customHeight="1" x14ac:dyDescent="0.35">
      <c r="A38" s="136" t="s">
        <v>54</v>
      </c>
      <c r="B38" s="132"/>
      <c r="C38" s="132"/>
      <c r="D38" s="97">
        <f>+'CRP Summary'!C9</f>
        <v>0</v>
      </c>
      <c r="E38" s="138">
        <v>17.850000000000001</v>
      </c>
      <c r="F38" s="158">
        <f>+D38*E38</f>
        <v>0</v>
      </c>
      <c r="G38" s="119"/>
    </row>
    <row r="39" spans="1:7" s="52" customFormat="1" ht="13.5" customHeight="1" x14ac:dyDescent="0.35">
      <c r="A39" s="140" t="s">
        <v>55</v>
      </c>
      <c r="B39" s="132"/>
      <c r="C39" s="132"/>
      <c r="D39" s="97">
        <f>+'CRP Summary'!D9</f>
        <v>0</v>
      </c>
      <c r="E39" s="138">
        <v>17.850000000000001</v>
      </c>
      <c r="F39" s="158">
        <f>+D39*E39</f>
        <v>0</v>
      </c>
      <c r="G39" s="119"/>
    </row>
    <row r="40" spans="1:7" s="52" customFormat="1" ht="13.5" customHeight="1" x14ac:dyDescent="0.35">
      <c r="A40" s="136" t="s">
        <v>56</v>
      </c>
      <c r="B40" s="132"/>
      <c r="C40" s="132"/>
      <c r="D40" s="97">
        <f>+'CRP Summary'!E9</f>
        <v>0</v>
      </c>
      <c r="E40" s="138">
        <v>17.850000000000001</v>
      </c>
      <c r="F40" s="158">
        <f>+D40*E40</f>
        <v>0</v>
      </c>
      <c r="G40" s="119"/>
    </row>
    <row r="41" spans="1:7" s="52" customFormat="1" ht="13.5" customHeight="1" x14ac:dyDescent="0.35">
      <c r="A41" s="136" t="s">
        <v>57</v>
      </c>
      <c r="B41" s="132"/>
      <c r="C41" s="132"/>
      <c r="D41" s="97">
        <f>'CRP Staff 5'!G40</f>
        <v>0</v>
      </c>
      <c r="E41" s="138">
        <v>0.5</v>
      </c>
      <c r="F41" s="158">
        <f>+D41*E41</f>
        <v>0</v>
      </c>
      <c r="G41" s="119"/>
    </row>
    <row r="42" spans="1:7" s="52" customFormat="1" ht="13.5" customHeight="1" x14ac:dyDescent="0.35">
      <c r="A42" s="139" t="str">
        <f>+'CRP Summary'!A10</f>
        <v>N/A</v>
      </c>
      <c r="B42" s="132"/>
      <c r="C42" s="132"/>
      <c r="D42" s="142"/>
      <c r="E42" s="138"/>
      <c r="F42" s="135"/>
      <c r="G42" s="119"/>
    </row>
    <row r="43" spans="1:7" s="52" customFormat="1" ht="13.5" customHeight="1" x14ac:dyDescent="0.35">
      <c r="A43" s="136" t="s">
        <v>54</v>
      </c>
      <c r="B43" s="132"/>
      <c r="C43" s="132"/>
      <c r="D43" s="97">
        <f>+'CRP Summary'!C10</f>
        <v>0</v>
      </c>
      <c r="E43" s="138">
        <v>17.850000000000001</v>
      </c>
      <c r="F43" s="158">
        <f>+D43*E43</f>
        <v>0</v>
      </c>
      <c r="G43" s="119"/>
    </row>
    <row r="44" spans="1:7" s="52" customFormat="1" ht="13.5" customHeight="1" x14ac:dyDescent="0.35">
      <c r="A44" s="140" t="s">
        <v>55</v>
      </c>
      <c r="B44" s="132"/>
      <c r="C44" s="132"/>
      <c r="D44" s="97">
        <f>+'CRP Summary'!D10</f>
        <v>0</v>
      </c>
      <c r="E44" s="138">
        <v>17.850000000000001</v>
      </c>
      <c r="F44" s="158">
        <f>+D44*E44</f>
        <v>0</v>
      </c>
      <c r="G44" s="119"/>
    </row>
    <row r="45" spans="1:7" s="52" customFormat="1" ht="13.5" customHeight="1" x14ac:dyDescent="0.35">
      <c r="A45" s="136" t="s">
        <v>56</v>
      </c>
      <c r="B45" s="132"/>
      <c r="C45" s="132"/>
      <c r="D45" s="97">
        <f>+'CRP Summary'!E10</f>
        <v>0</v>
      </c>
      <c r="E45" s="138">
        <v>17.850000000000001</v>
      </c>
      <c r="F45" s="158">
        <f>+D45*E45</f>
        <v>0</v>
      </c>
      <c r="G45" s="119"/>
    </row>
    <row r="46" spans="1:7" s="52" customFormat="1" ht="13.5" customHeight="1" x14ac:dyDescent="0.35">
      <c r="A46" s="136" t="s">
        <v>57</v>
      </c>
      <c r="B46" s="132"/>
      <c r="C46" s="132"/>
      <c r="D46" s="97">
        <f>'CRP Staff 6'!G40</f>
        <v>0</v>
      </c>
      <c r="E46" s="138">
        <v>0.5</v>
      </c>
      <c r="F46" s="158">
        <f>+D46*E46</f>
        <v>0</v>
      </c>
      <c r="G46" s="119"/>
    </row>
    <row r="47" spans="1:7" ht="13.5" customHeight="1" x14ac:dyDescent="0.35">
      <c r="A47" s="136"/>
      <c r="B47" s="132"/>
      <c r="C47" s="132"/>
      <c r="D47" s="143"/>
      <c r="E47" s="143"/>
      <c r="F47" s="132"/>
      <c r="G47" s="119"/>
    </row>
    <row r="48" spans="1:7" ht="13.5" customHeight="1" x14ac:dyDescent="0.35">
      <c r="A48" s="136" t="s">
        <v>58</v>
      </c>
      <c r="B48" s="132"/>
      <c r="C48" s="132"/>
      <c r="D48" s="143"/>
      <c r="E48" s="143"/>
      <c r="F48" s="132"/>
      <c r="G48" s="119"/>
    </row>
    <row r="49" spans="1:7" ht="13.5" customHeight="1" x14ac:dyDescent="0.35">
      <c r="A49" s="136" t="s">
        <v>59</v>
      </c>
      <c r="B49" s="132"/>
      <c r="C49" s="132"/>
      <c r="D49" s="143"/>
      <c r="E49" s="143"/>
      <c r="F49" s="132"/>
      <c r="G49" s="119"/>
    </row>
    <row r="50" spans="1:7" s="98" customFormat="1" ht="13.5" customHeight="1" x14ac:dyDescent="0.35">
      <c r="A50" s="136"/>
      <c r="B50" s="132"/>
      <c r="C50" s="132"/>
      <c r="D50" s="143"/>
      <c r="E50" s="143"/>
      <c r="F50" s="132"/>
      <c r="G50" s="119"/>
    </row>
    <row r="51" spans="1:7" ht="13.5" customHeight="1" x14ac:dyDescent="0.35">
      <c r="A51" s="136" t="s">
        <v>108</v>
      </c>
      <c r="B51" s="132"/>
      <c r="C51" s="132"/>
      <c r="D51" s="143"/>
      <c r="E51" s="136"/>
      <c r="F51" s="157">
        <f>'CRP Summary'!F21</f>
        <v>0</v>
      </c>
      <c r="G51" s="119"/>
    </row>
    <row r="52" spans="1:7" s="98" customFormat="1" ht="13.5" customHeight="1" x14ac:dyDescent="0.35">
      <c r="A52" s="136"/>
      <c r="B52" s="132"/>
      <c r="C52" s="132"/>
      <c r="D52" s="143"/>
      <c r="E52" s="132"/>
      <c r="F52" s="156"/>
      <c r="G52" s="119"/>
    </row>
    <row r="53" spans="1:7" ht="13.5" customHeight="1" x14ac:dyDescent="0.35">
      <c r="A53" s="145"/>
      <c r="B53" s="144"/>
      <c r="C53" s="144"/>
      <c r="D53" s="146"/>
      <c r="E53" s="147" t="s">
        <v>60</v>
      </c>
      <c r="F53" s="159">
        <f>IF(SUM(F18:F51)=0,0,SUM(F18:F46)+F51)</f>
        <v>0</v>
      </c>
      <c r="G53" s="119"/>
    </row>
    <row r="54" spans="1:7" ht="13.5" customHeight="1" x14ac:dyDescent="0.35">
      <c r="A54" s="148"/>
      <c r="B54" s="148"/>
      <c r="C54" s="148"/>
      <c r="D54" s="149"/>
      <c r="E54" s="119"/>
      <c r="F54" s="119"/>
      <c r="G54" s="119"/>
    </row>
    <row r="55" spans="1:7" ht="13.5" customHeight="1" x14ac:dyDescent="0.35">
      <c r="A55" s="119"/>
      <c r="B55" s="150"/>
      <c r="C55" s="150"/>
      <c r="D55" s="119"/>
      <c r="E55" s="119"/>
      <c r="F55" s="119"/>
      <c r="G55" s="119"/>
    </row>
    <row r="56" spans="1:7" ht="13.5" customHeight="1" x14ac:dyDescent="0.35">
      <c r="A56" s="151" t="s">
        <v>61</v>
      </c>
      <c r="B56" s="119"/>
      <c r="C56" s="119"/>
      <c r="D56" s="119"/>
      <c r="E56" s="119"/>
      <c r="F56" s="119"/>
      <c r="G56" s="119"/>
    </row>
    <row r="57" spans="1:7" ht="13.5" customHeight="1" x14ac:dyDescent="0.35">
      <c r="A57" s="151" t="s">
        <v>62</v>
      </c>
      <c r="B57" s="119"/>
      <c r="C57" s="119"/>
      <c r="D57" s="119"/>
      <c r="E57" s="119"/>
      <c r="F57" s="119"/>
      <c r="G57" s="119"/>
    </row>
    <row r="58" spans="1:7" ht="13.5" customHeight="1" x14ac:dyDescent="0.35">
      <c r="A58" s="119"/>
      <c r="B58" s="119"/>
      <c r="C58" s="119"/>
      <c r="D58" s="119"/>
      <c r="E58" s="119"/>
      <c r="F58" s="119"/>
      <c r="G58" s="119"/>
    </row>
  </sheetData>
  <sheetProtection algorithmName="SHA-512" hashValue="A3TVUoot+MMc7I9uASs1TjyvZ7keLqRYccP8AaqaaReExlVT3+btYnlbwM0Cw+fqrx56tuW2gJya5aKrBvqULA==" saltValue="ncwRcE8kkjKozZuJd1NZyQ==" spinCount="100000" sheet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X33"/>
  <sheetViews>
    <sheetView workbookViewId="0">
      <selection activeCell="H1" sqref="H1"/>
    </sheetView>
  </sheetViews>
  <sheetFormatPr defaultRowHeight="14.5" x14ac:dyDescent="0.35"/>
  <sheetData>
    <row r="1" spans="1:24" ht="32.5" x14ac:dyDescent="0.35">
      <c r="A1" s="79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20" x14ac:dyDescent="0.35">
      <c r="A2" s="80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5.5" x14ac:dyDescent="0.35">
      <c r="A3" s="81" t="s">
        <v>118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x14ac:dyDescent="0.35">
      <c r="A4" s="82" t="s">
        <v>80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x14ac:dyDescent="0.35">
      <c r="A5" s="83" t="s">
        <v>81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x14ac:dyDescent="0.35">
      <c r="A6" s="82" t="s">
        <v>82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x14ac:dyDescent="0.35">
      <c r="A7" s="83" t="s">
        <v>83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x14ac:dyDescent="0.35">
      <c r="A8" s="83" t="s">
        <v>84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x14ac:dyDescent="0.35">
      <c r="A9" s="82" t="s">
        <v>85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x14ac:dyDescent="0.35">
      <c r="A10" s="83" t="s">
        <v>86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x14ac:dyDescent="0.35">
      <c r="A11" s="82" t="s">
        <v>87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x14ac:dyDescent="0.35">
      <c r="A12" s="83" t="s">
        <v>88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x14ac:dyDescent="0.35">
      <c r="A13" s="82" t="s">
        <v>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x14ac:dyDescent="0.35">
      <c r="A14" s="83" t="s">
        <v>90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x14ac:dyDescent="0.35">
      <c r="A15" s="82" t="s">
        <v>91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x14ac:dyDescent="0.35">
      <c r="A16" s="83" t="s">
        <v>92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3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21.5" x14ac:dyDescent="0.35">
      <c r="A18" s="84" t="s">
        <v>93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3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15.5" x14ac:dyDescent="0.35">
      <c r="A20" s="81" t="s">
        <v>94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x14ac:dyDescent="0.35">
      <c r="A21" s="82" t="s">
        <v>95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35">
      <c r="A22" s="83" t="s">
        <v>96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x14ac:dyDescent="0.35">
      <c r="A23" s="82" t="s">
        <v>97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x14ac:dyDescent="0.35">
      <c r="A24" s="83" t="s">
        <v>98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x14ac:dyDescent="0.35">
      <c r="A25" s="82" t="s">
        <v>119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x14ac:dyDescent="0.35">
      <c r="A26" s="82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x14ac:dyDescent="0.35">
      <c r="A27" s="82" t="s">
        <v>100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x14ac:dyDescent="0.35">
      <c r="A28" s="82" t="s">
        <v>101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x14ac:dyDescent="0.35">
      <c r="A29" s="83" t="s">
        <v>102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x14ac:dyDescent="0.35">
      <c r="A30" s="82" t="s">
        <v>103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x14ac:dyDescent="0.35">
      <c r="A31" s="82" t="s">
        <v>104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x14ac:dyDescent="0.35">
      <c r="A32" s="82" t="s">
        <v>105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x14ac:dyDescent="0.3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</sheetData>
  <sheetProtection password="F30A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7BEB-C50B-49AF-9CBE-9A25F97C86F4}">
  <dimension ref="A1:F37"/>
  <sheetViews>
    <sheetView workbookViewId="0">
      <selection activeCell="C7" sqref="C7"/>
    </sheetView>
  </sheetViews>
  <sheetFormatPr defaultRowHeight="14.5" x14ac:dyDescent="0.35"/>
  <cols>
    <col min="1" max="1" width="34.26953125" customWidth="1"/>
    <col min="2" max="2" width="14.26953125" customWidth="1"/>
    <col min="3" max="3" width="17.54296875" customWidth="1"/>
  </cols>
  <sheetData>
    <row r="1" spans="1:6" x14ac:dyDescent="0.35">
      <c r="A1" s="161" t="s">
        <v>110</v>
      </c>
      <c r="B1" s="161"/>
      <c r="C1" s="161"/>
      <c r="D1" s="1"/>
    </row>
    <row r="2" spans="1:6" ht="15" thickBot="1" x14ac:dyDescent="0.4">
      <c r="A2" s="12" t="s">
        <v>15</v>
      </c>
      <c r="B2" s="60" t="str">
        <f>IF('DIF CE Tracking'!B7="", "Enter Month on DIF CE Tracking Sheet", 'DIF CE Tracking'!B7)</f>
        <v>Enter Month on DIF CE Tracking Sheet</v>
      </c>
      <c r="C2" s="2"/>
    </row>
    <row r="3" spans="1:6" x14ac:dyDescent="0.35">
      <c r="A3" s="3"/>
      <c r="B3" s="11"/>
      <c r="C3" s="1"/>
      <c r="D3" s="1"/>
    </row>
    <row r="4" spans="1:6" ht="15" thickBot="1" x14ac:dyDescent="0.4">
      <c r="A4" s="5" t="s">
        <v>13</v>
      </c>
      <c r="B4" s="10" t="s">
        <v>14</v>
      </c>
      <c r="C4" s="10" t="s">
        <v>3</v>
      </c>
      <c r="D4" s="1"/>
    </row>
    <row r="5" spans="1:6" x14ac:dyDescent="0.35">
      <c r="A5" s="19"/>
      <c r="B5" s="23"/>
      <c r="C5" s="25"/>
      <c r="F5" t="s">
        <v>21</v>
      </c>
    </row>
    <row r="6" spans="1:6" x14ac:dyDescent="0.35">
      <c r="A6" s="19"/>
      <c r="B6" s="23"/>
      <c r="C6" s="25"/>
    </row>
    <row r="7" spans="1:6" x14ac:dyDescent="0.35">
      <c r="A7" s="19"/>
      <c r="B7" s="23"/>
      <c r="C7" s="25"/>
    </row>
    <row r="8" spans="1:6" x14ac:dyDescent="0.35">
      <c r="A8" s="19"/>
      <c r="B8" s="23"/>
      <c r="C8" s="25"/>
    </row>
    <row r="9" spans="1:6" x14ac:dyDescent="0.35">
      <c r="A9" s="19"/>
      <c r="B9" s="23"/>
      <c r="C9" s="25"/>
    </row>
    <row r="10" spans="1:6" x14ac:dyDescent="0.35">
      <c r="A10" s="19"/>
      <c r="B10" s="23"/>
      <c r="C10" s="25"/>
    </row>
    <row r="11" spans="1:6" x14ac:dyDescent="0.35">
      <c r="A11" s="19"/>
      <c r="B11" s="23"/>
      <c r="C11" s="25"/>
    </row>
    <row r="12" spans="1:6" x14ac:dyDescent="0.35">
      <c r="A12" s="19"/>
      <c r="B12" s="23"/>
      <c r="C12" s="25"/>
    </row>
    <row r="13" spans="1:6" x14ac:dyDescent="0.35">
      <c r="A13" s="19"/>
      <c r="B13" s="23"/>
      <c r="C13" s="25"/>
    </row>
    <row r="14" spans="1:6" x14ac:dyDescent="0.35">
      <c r="A14" s="19"/>
      <c r="B14" s="23"/>
      <c r="C14" s="25"/>
    </row>
    <row r="15" spans="1:6" x14ac:dyDescent="0.35">
      <c r="A15" s="19"/>
      <c r="B15" s="23"/>
      <c r="C15" s="25"/>
    </row>
    <row r="16" spans="1:6" x14ac:dyDescent="0.35">
      <c r="A16" s="19"/>
      <c r="B16" s="23"/>
      <c r="C16" s="25"/>
    </row>
    <row r="17" spans="1:3" x14ac:dyDescent="0.35">
      <c r="A17" s="19"/>
      <c r="B17" s="23"/>
      <c r="C17" s="25"/>
    </row>
    <row r="18" spans="1:3" x14ac:dyDescent="0.35">
      <c r="A18" s="19"/>
      <c r="B18" s="23"/>
      <c r="C18" s="25"/>
    </row>
    <row r="19" spans="1:3" x14ac:dyDescent="0.35">
      <c r="A19" s="19"/>
      <c r="B19" s="23"/>
      <c r="C19" s="25"/>
    </row>
    <row r="20" spans="1:3" x14ac:dyDescent="0.35">
      <c r="A20" s="19"/>
      <c r="B20" s="23"/>
      <c r="C20" s="25"/>
    </row>
    <row r="21" spans="1:3" x14ac:dyDescent="0.35">
      <c r="A21" s="19"/>
      <c r="B21" s="23"/>
      <c r="C21" s="25"/>
    </row>
    <row r="22" spans="1:3" x14ac:dyDescent="0.35">
      <c r="A22" s="19"/>
      <c r="B22" s="23"/>
      <c r="C22" s="25"/>
    </row>
    <row r="23" spans="1:3" x14ac:dyDescent="0.35">
      <c r="A23" s="19"/>
      <c r="B23" s="23"/>
      <c r="C23" s="25"/>
    </row>
    <row r="24" spans="1:3" x14ac:dyDescent="0.35">
      <c r="A24" s="19"/>
      <c r="B24" s="23"/>
      <c r="C24" s="25"/>
    </row>
    <row r="25" spans="1:3" x14ac:dyDescent="0.35">
      <c r="A25" s="19"/>
      <c r="B25" s="23"/>
      <c r="C25" s="25"/>
    </row>
    <row r="26" spans="1:3" x14ac:dyDescent="0.35">
      <c r="A26" s="19"/>
      <c r="B26" s="23"/>
      <c r="C26" s="25"/>
    </row>
    <row r="27" spans="1:3" x14ac:dyDescent="0.35">
      <c r="A27" s="19"/>
      <c r="B27" s="23"/>
      <c r="C27" s="25"/>
    </row>
    <row r="28" spans="1:3" x14ac:dyDescent="0.35">
      <c r="A28" s="19"/>
      <c r="B28" s="23"/>
      <c r="C28" s="25"/>
    </row>
    <row r="29" spans="1:3" x14ac:dyDescent="0.35">
      <c r="A29" s="19"/>
      <c r="B29" s="23"/>
      <c r="C29" s="25"/>
    </row>
    <row r="30" spans="1:3" x14ac:dyDescent="0.35">
      <c r="A30" s="19"/>
      <c r="B30" s="23"/>
      <c r="C30" s="25"/>
    </row>
    <row r="31" spans="1:3" x14ac:dyDescent="0.35">
      <c r="A31" s="19"/>
      <c r="B31" s="23"/>
      <c r="C31" s="25"/>
    </row>
    <row r="32" spans="1:3" x14ac:dyDescent="0.35">
      <c r="A32" s="19"/>
      <c r="B32" s="23"/>
      <c r="C32" s="25"/>
    </row>
    <row r="33" spans="1:3" x14ac:dyDescent="0.35">
      <c r="A33" s="19"/>
      <c r="B33" s="23"/>
      <c r="C33" s="25"/>
    </row>
    <row r="34" spans="1:3" x14ac:dyDescent="0.35">
      <c r="A34" s="19"/>
      <c r="B34" s="23"/>
      <c r="C34" s="25"/>
    </row>
    <row r="35" spans="1:3" ht="15" thickBot="1" x14ac:dyDescent="0.4">
      <c r="A35" s="20"/>
      <c r="B35" s="24"/>
      <c r="C35" s="26"/>
    </row>
    <row r="36" spans="1:3" x14ac:dyDescent="0.35">
      <c r="A36" s="1" t="s">
        <v>6</v>
      </c>
      <c r="C36" s="27">
        <f>SUM(C5:C35)</f>
        <v>0</v>
      </c>
    </row>
    <row r="37" spans="1:3" x14ac:dyDescent="0.35">
      <c r="B37" s="9"/>
    </row>
  </sheetData>
  <sheetProtection password="F30A"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topLeftCell="A3" workbookViewId="0">
      <selection activeCell="D14" sqref="D14"/>
    </sheetView>
  </sheetViews>
  <sheetFormatPr defaultRowHeight="14.5" x14ac:dyDescent="0.35"/>
  <cols>
    <col min="1" max="1" width="5" customWidth="1"/>
    <col min="2" max="2" width="18.5429687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8.08984375" customWidth="1"/>
    <col min="8" max="8" width="35.81640625" style="72" customWidth="1"/>
    <col min="9" max="9" width="5.90625" style="8" customWidth="1"/>
    <col min="10" max="10" width="15.453125" style="72" customWidth="1"/>
    <col min="11" max="11" width="3.1796875" style="72" customWidth="1"/>
    <col min="12" max="12" width="11.26953125" customWidth="1"/>
    <col min="19" max="19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49"/>
      <c r="H1" s="69"/>
      <c r="I1" s="69"/>
      <c r="J1" s="69"/>
      <c r="K1" s="69"/>
      <c r="L1" s="49"/>
      <c r="M1" s="1"/>
    </row>
    <row r="2" spans="1:18" x14ac:dyDescent="0.35">
      <c r="A2" s="2"/>
      <c r="B2" s="2"/>
      <c r="C2" s="2"/>
      <c r="D2" s="2"/>
      <c r="E2" s="2"/>
      <c r="F2" s="21"/>
      <c r="G2" s="2"/>
      <c r="H2" s="69"/>
      <c r="I2" s="69"/>
      <c r="J2" s="69"/>
      <c r="K2" s="69"/>
      <c r="L2" s="2"/>
      <c r="M2" s="1"/>
    </row>
    <row r="3" spans="1:18" ht="15" thickBot="1" x14ac:dyDescent="0.4">
      <c r="A3" s="163" t="s">
        <v>0</v>
      </c>
      <c r="B3" s="163"/>
      <c r="C3" s="57"/>
      <c r="E3" s="14" t="s">
        <v>1</v>
      </c>
      <c r="F3" s="58"/>
      <c r="G3" s="1"/>
      <c r="H3" s="1"/>
      <c r="I3" s="69"/>
      <c r="J3" s="1"/>
      <c r="K3" s="1"/>
      <c r="L3" s="15" t="s">
        <v>17</v>
      </c>
    </row>
    <row r="4" spans="1:18" ht="15.5" thickTop="1" thickBot="1" x14ac:dyDescent="0.4">
      <c r="A4" s="163" t="s">
        <v>16</v>
      </c>
      <c r="B4" s="163"/>
      <c r="C4" s="59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69"/>
      <c r="J4" s="1"/>
      <c r="K4" s="1"/>
      <c r="L4" s="15" t="s">
        <v>18</v>
      </c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E5" s="3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69"/>
      <c r="J5" s="1"/>
      <c r="K5" s="1"/>
      <c r="L5" s="15" t="s">
        <v>19</v>
      </c>
    </row>
    <row r="6" spans="1:18" x14ac:dyDescent="0.35">
      <c r="A6" s="164" t="s">
        <v>112</v>
      </c>
      <c r="B6" s="164"/>
      <c r="C6" s="164"/>
      <c r="D6" s="164"/>
      <c r="E6" s="164"/>
      <c r="F6" s="164"/>
      <c r="G6" s="22"/>
      <c r="H6" s="70"/>
      <c r="I6" s="70"/>
      <c r="J6" s="70"/>
      <c r="K6" s="70"/>
      <c r="L6" s="1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69"/>
      <c r="J7" s="1"/>
      <c r="K7" s="1"/>
      <c r="L7" s="1"/>
    </row>
    <row r="8" spans="1:18" ht="59.4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</row>
    <row r="9" spans="1:18" x14ac:dyDescent="0.35">
      <c r="A9" s="8">
        <v>1</v>
      </c>
      <c r="B9" s="17"/>
      <c r="C9" s="17"/>
      <c r="D9" s="17"/>
      <c r="E9">
        <f>SUM(B9:D9)</f>
        <v>0</v>
      </c>
      <c r="F9" s="19"/>
      <c r="G9" s="99"/>
      <c r="H9" s="19"/>
      <c r="I9" s="77">
        <v>0.5</v>
      </c>
      <c r="J9" s="90">
        <f>G9*I9</f>
        <v>0</v>
      </c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</row>
    <row r="12" spans="1:18" x14ac:dyDescent="0.35">
      <c r="A12" s="8">
        <v>4</v>
      </c>
      <c r="B12" s="17"/>
      <c r="C12" s="17"/>
      <c r="D12" s="17"/>
      <c r="E12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</row>
    <row r="13" spans="1:18" x14ac:dyDescent="0.35">
      <c r="A13" s="8">
        <v>5</v>
      </c>
      <c r="B13" s="17"/>
      <c r="C13" s="17"/>
      <c r="D13" s="17"/>
      <c r="E13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</row>
    <row r="16" spans="1:18" x14ac:dyDescent="0.35">
      <c r="A16" s="8">
        <v>8</v>
      </c>
      <c r="B16" s="17"/>
      <c r="C16" s="17"/>
      <c r="D16" s="17"/>
      <c r="E16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</row>
    <row r="17" spans="1:18" ht="14.5" customHeight="1" x14ac:dyDescent="0.35">
      <c r="A17" s="8">
        <v>9</v>
      </c>
      <c r="B17" s="17"/>
      <c r="C17" s="17"/>
      <c r="D17" s="17"/>
      <c r="E17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</row>
    <row r="21" spans="1:18" x14ac:dyDescent="0.35">
      <c r="A21" s="8">
        <v>13</v>
      </c>
      <c r="B21" s="17"/>
      <c r="C21" s="17"/>
      <c r="D21" s="17"/>
      <c r="E21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</row>
    <row r="22" spans="1:18" x14ac:dyDescent="0.35">
      <c r="A22" s="8">
        <v>14</v>
      </c>
      <c r="B22" s="17"/>
      <c r="C22" s="17"/>
      <c r="D22" s="17"/>
      <c r="E22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</row>
    <row r="23" spans="1:18" ht="14.5" customHeight="1" x14ac:dyDescent="0.35">
      <c r="A23" s="8">
        <v>15</v>
      </c>
      <c r="B23" s="17"/>
      <c r="C23" s="17"/>
      <c r="D23" s="17"/>
      <c r="E23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</row>
    <row r="24" spans="1:18" x14ac:dyDescent="0.35">
      <c r="A24" s="8">
        <v>16</v>
      </c>
      <c r="B24" s="17"/>
      <c r="C24" s="17"/>
      <c r="D24" s="17"/>
      <c r="E24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</row>
    <row r="25" spans="1:18" ht="14.5" customHeight="1" x14ac:dyDescent="0.35">
      <c r="A25" s="8">
        <v>17</v>
      </c>
      <c r="B25" s="17"/>
      <c r="C25" s="17"/>
      <c r="D25" s="17"/>
      <c r="E2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L25" s="165"/>
      <c r="M25" s="165"/>
      <c r="N25" s="165"/>
      <c r="O25" s="165"/>
      <c r="P25" s="165"/>
      <c r="Q25" s="165"/>
      <c r="R25" s="165"/>
    </row>
    <row r="26" spans="1:18" ht="14.5" customHeight="1" x14ac:dyDescent="0.35">
      <c r="A26" s="8">
        <v>18</v>
      </c>
      <c r="B26" s="17"/>
      <c r="C26" s="17"/>
      <c r="D26" s="17"/>
      <c r="E26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</row>
    <row r="28" spans="1:18" ht="14.5" customHeight="1" x14ac:dyDescent="0.35">
      <c r="A28" s="8">
        <v>20</v>
      </c>
      <c r="B28" s="17"/>
      <c r="C28" s="17"/>
      <c r="D28" s="17"/>
      <c r="E28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</row>
    <row r="29" spans="1:18" ht="14.5" customHeight="1" x14ac:dyDescent="0.35">
      <c r="A29" s="8">
        <v>21</v>
      </c>
      <c r="B29" s="17"/>
      <c r="C29" s="17"/>
      <c r="D29" s="17"/>
      <c r="E29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L29" s="166" t="s">
        <v>20</v>
      </c>
      <c r="M29" s="166"/>
      <c r="N29" s="166"/>
      <c r="O29" s="166"/>
      <c r="P29" s="166"/>
      <c r="Q29" s="166"/>
      <c r="R29" s="166"/>
    </row>
    <row r="30" spans="1:18" ht="14.5" customHeight="1" x14ac:dyDescent="0.35">
      <c r="A30" s="8">
        <v>22</v>
      </c>
      <c r="B30" s="17"/>
      <c r="C30" s="17"/>
      <c r="D30" s="17"/>
      <c r="E30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</row>
    <row r="32" spans="1:18" x14ac:dyDescent="0.35">
      <c r="A32" s="8">
        <v>24</v>
      </c>
      <c r="B32" s="17"/>
      <c r="C32" s="17"/>
      <c r="D32" s="17"/>
      <c r="E32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L32" s="40" t="s">
        <v>30</v>
      </c>
      <c r="M32" s="41"/>
      <c r="N32" s="41"/>
      <c r="O32" s="42"/>
      <c r="P32" s="40" t="s">
        <v>31</v>
      </c>
      <c r="Q32" s="42"/>
    </row>
    <row r="33" spans="1:17" x14ac:dyDescent="0.35">
      <c r="A33" s="8">
        <v>25</v>
      </c>
      <c r="B33" s="17"/>
      <c r="C33" s="17"/>
      <c r="D33" s="17"/>
      <c r="E33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L33" s="34" t="s">
        <v>32</v>
      </c>
      <c r="M33" s="35"/>
      <c r="N33" s="35"/>
      <c r="O33" s="36"/>
      <c r="P33" s="34" t="s">
        <v>36</v>
      </c>
      <c r="Q33" s="36"/>
    </row>
    <row r="34" spans="1:17" x14ac:dyDescent="0.35">
      <c r="A34" s="8">
        <v>26</v>
      </c>
      <c r="B34" s="17"/>
      <c r="C34" s="17"/>
      <c r="D34" s="17"/>
      <c r="E34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L34" s="34" t="s">
        <v>33</v>
      </c>
      <c r="M34" s="35"/>
      <c r="N34" s="35"/>
      <c r="O34" s="36"/>
      <c r="P34" s="34" t="s">
        <v>37</v>
      </c>
      <c r="Q34" s="36"/>
    </row>
    <row r="35" spans="1:17" x14ac:dyDescent="0.35">
      <c r="A35" s="8">
        <v>27</v>
      </c>
      <c r="B35" s="17"/>
      <c r="C35" s="17"/>
      <c r="D35" s="17"/>
      <c r="E3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L35" s="34" t="s">
        <v>34</v>
      </c>
      <c r="M35" s="35"/>
      <c r="N35" s="35"/>
      <c r="O35" s="36"/>
      <c r="P35" s="34" t="s">
        <v>38</v>
      </c>
      <c r="Q35" s="36"/>
    </row>
    <row r="36" spans="1:17" ht="15" thickBot="1" x14ac:dyDescent="0.4">
      <c r="A36" s="8">
        <v>28</v>
      </c>
      <c r="B36" s="17"/>
      <c r="C36" s="17"/>
      <c r="D36" s="17"/>
      <c r="E36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L36" s="37" t="s">
        <v>35</v>
      </c>
      <c r="M36" s="38"/>
      <c r="N36" s="38"/>
      <c r="O36" s="39"/>
      <c r="P36" s="37" t="s">
        <v>39</v>
      </c>
      <c r="Q36" s="39"/>
    </row>
    <row r="37" spans="1:17" x14ac:dyDescent="0.35">
      <c r="A37" s="8">
        <v>29</v>
      </c>
      <c r="B37" s="17"/>
      <c r="C37" s="17"/>
      <c r="D37" s="17"/>
      <c r="E37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</row>
    <row r="38" spans="1:17" x14ac:dyDescent="0.35">
      <c r="A38" s="8">
        <v>30</v>
      </c>
      <c r="B38" s="17"/>
      <c r="C38" s="17"/>
      <c r="D38" s="17"/>
      <c r="E38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</row>
    <row r="39" spans="1:17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53">
        <f>SUM(G9:G39)</f>
        <v>0</v>
      </c>
      <c r="J40" s="95">
        <f>SUM(J9:J39)</f>
        <v>0</v>
      </c>
    </row>
    <row r="41" spans="1:17" x14ac:dyDescent="0.35">
      <c r="B41" s="9"/>
      <c r="C41" s="9"/>
      <c r="D41" s="7"/>
    </row>
  </sheetData>
  <sheetProtection algorithmName="SHA-512" hashValue="IcFxrfod1dSGTNmlv0f7v6w02N23vMw2FmKufrYNL2mDjCw5hFU6CRIo1mvqBaZSy4IhhwSxmvtbzbK1VD1mkw==" saltValue="BncclbhBBGFEtaqubyUguA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R43"/>
  <sheetViews>
    <sheetView workbookViewId="0">
      <selection activeCell="D23" sqref="D2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8.81640625" customWidth="1"/>
    <col min="7" max="7" width="10.26953125" customWidth="1"/>
    <col min="8" max="8" width="28.6328125" customWidth="1"/>
    <col min="10" max="10" width="15.54296875" customWidth="1"/>
    <col min="11" max="11" width="3.90625" customWidth="1"/>
    <col min="15" max="15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112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58.5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4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453125" customWidth="1"/>
    <col min="7" max="7" width="8.81640625" customWidth="1"/>
    <col min="8" max="8" width="29.08984375" customWidth="1"/>
    <col min="10" max="10" width="15.08984375" customWidth="1"/>
    <col min="11" max="11" width="4.1796875" customWidth="1"/>
    <col min="15" max="15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112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0.9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4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9.6328125" customWidth="1"/>
    <col min="7" max="7" width="9.6328125" customWidth="1"/>
    <col min="8" max="8" width="29.1796875" customWidth="1"/>
    <col min="10" max="10" width="14.36328125" customWidth="1"/>
    <col min="11" max="11" width="4.6328125" customWidth="1"/>
    <col min="15" max="15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112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7.5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11.1796875" customWidth="1"/>
    <col min="8" max="8" width="29.54296875" customWidth="1"/>
    <col min="10" max="10" width="16.1796875" customWidth="1"/>
    <col min="11" max="11" width="3.81640625" customWidth="1"/>
    <col min="15" max="15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112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59.4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81640625" customWidth="1"/>
    <col min="7" max="7" width="10.26953125" customWidth="1"/>
    <col min="8" max="8" width="29.08984375" customWidth="1"/>
    <col min="10" max="10" width="15.54296875" customWidth="1"/>
    <col min="11" max="11" width="4.453125" customWidth="1"/>
    <col min="15" max="15" width="12.453125" customWidth="1"/>
  </cols>
  <sheetData>
    <row r="1" spans="1:18" x14ac:dyDescent="0.35">
      <c r="A1" s="161" t="s">
        <v>111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112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113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0" customHeight="1" thickBot="1" x14ac:dyDescent="0.4">
      <c r="A8" s="4" t="s">
        <v>8</v>
      </c>
      <c r="B8" s="10" t="s">
        <v>22</v>
      </c>
      <c r="C8" s="10" t="s">
        <v>23</v>
      </c>
      <c r="D8" s="10" t="s">
        <v>74</v>
      </c>
      <c r="E8" s="10" t="s">
        <v>24</v>
      </c>
      <c r="F8" s="10" t="s">
        <v>114</v>
      </c>
      <c r="G8" s="10" t="s">
        <v>76</v>
      </c>
      <c r="H8" s="10" t="s">
        <v>78</v>
      </c>
      <c r="I8" s="10" t="s">
        <v>75</v>
      </c>
      <c r="J8" s="10" t="s">
        <v>77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115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I22"/>
  <sheetViews>
    <sheetView workbookViewId="0">
      <selection activeCell="C4" sqref="C4"/>
    </sheetView>
  </sheetViews>
  <sheetFormatPr defaultRowHeight="14.5" x14ac:dyDescent="0.35"/>
  <cols>
    <col min="1" max="1" width="23.453125" customWidth="1"/>
    <col min="2" max="2" width="22.1796875" customWidth="1"/>
    <col min="3" max="3" width="15.1796875" customWidth="1"/>
    <col min="4" max="4" width="12.1796875" customWidth="1"/>
    <col min="5" max="5" width="14.26953125" customWidth="1"/>
    <col min="6" max="6" width="11.81640625" customWidth="1"/>
    <col min="7" max="7" width="13.1796875" customWidth="1"/>
  </cols>
  <sheetData>
    <row r="1" spans="1:9" x14ac:dyDescent="0.35">
      <c r="A1" s="6" t="s">
        <v>116</v>
      </c>
      <c r="B1" s="6"/>
      <c r="C1" s="6"/>
      <c r="D1" s="6"/>
      <c r="E1" s="6"/>
      <c r="F1" s="6"/>
      <c r="G1" s="6"/>
      <c r="H1" s="6"/>
    </row>
    <row r="2" spans="1:9" ht="29.15" customHeight="1" thickBot="1" x14ac:dyDescent="0.4">
      <c r="A2" s="6" t="s">
        <v>11</v>
      </c>
      <c r="B2" s="66" t="str">
        <f>IF('CRP Staff 1'!F4="", "", 'CRP Staff 1'!F4)</f>
        <v>Enter Month on DIF CE Tracking Sheet</v>
      </c>
      <c r="C2" s="6"/>
      <c r="D2" s="33" t="s">
        <v>43</v>
      </c>
      <c r="E2" s="66" t="str">
        <f>IF('CRP Staff 1'!F5="", "", 'CRP Staff 1'!F5)</f>
        <v>Enter Vendor # on DIF CE Tracking Sheet</v>
      </c>
      <c r="F2" s="6"/>
      <c r="G2" s="6"/>
      <c r="H2" s="6"/>
    </row>
    <row r="3" spans="1:9" ht="15" thickBot="1" x14ac:dyDescent="0.4">
      <c r="A3" s="33" t="s">
        <v>42</v>
      </c>
      <c r="B3" s="67" t="str">
        <f>IF('CRP Staff 1'!C5="", "", 'CRP Staff 1'!C5)</f>
        <v>Enter CRP Name on DIF CE Tracking Sheet</v>
      </c>
    </row>
    <row r="4" spans="1:9" ht="54.65" customHeight="1" thickBot="1" x14ac:dyDescent="0.4">
      <c r="A4" s="5" t="s">
        <v>9</v>
      </c>
      <c r="B4" s="10" t="s">
        <v>10</v>
      </c>
      <c r="C4" s="10" t="s">
        <v>4</v>
      </c>
      <c r="D4" s="10" t="s">
        <v>5</v>
      </c>
      <c r="E4" s="10" t="s">
        <v>2</v>
      </c>
      <c r="F4" s="10" t="s">
        <v>24</v>
      </c>
      <c r="G4" s="75" t="s">
        <v>106</v>
      </c>
    </row>
    <row r="5" spans="1:9" x14ac:dyDescent="0.35">
      <c r="A5" s="50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90">
        <f>'CRP Staff 1'!J40</f>
        <v>0</v>
      </c>
    </row>
    <row r="6" spans="1:9" x14ac:dyDescent="0.35">
      <c r="A6" s="50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90">
        <f>'CRP Staff 2'!J40</f>
        <v>0</v>
      </c>
    </row>
    <row r="7" spans="1:9" x14ac:dyDescent="0.35">
      <c r="A7" s="50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90">
        <f>'CRP Staff 3'!J40</f>
        <v>0</v>
      </c>
    </row>
    <row r="8" spans="1:9" x14ac:dyDescent="0.35">
      <c r="A8" s="50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90">
        <f>'CRP Staff 4'!J40</f>
        <v>0</v>
      </c>
    </row>
    <row r="9" spans="1:9" x14ac:dyDescent="0.35">
      <c r="A9" s="50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91">
        <f>'CRP Staff 5'!J40</f>
        <v>0</v>
      </c>
    </row>
    <row r="10" spans="1:9" ht="15" thickBot="1" x14ac:dyDescent="0.4">
      <c r="A10" s="68" t="str">
        <f>IF('CRP Staff 6'!C3="", "N/A", 'CRP Staff 6'!C3)</f>
        <v>N/A</v>
      </c>
      <c r="B10" s="16">
        <f>'CRP Staff 6'!F3</f>
        <v>0</v>
      </c>
      <c r="C10" s="16">
        <f>'CRP Staff 6'!B40</f>
        <v>0</v>
      </c>
      <c r="D10" s="16">
        <f>'CRP Staff 6'!C40</f>
        <v>0</v>
      </c>
      <c r="E10" s="16">
        <f>'CRP Staff 6'!D40</f>
        <v>0</v>
      </c>
      <c r="F10" s="16">
        <f>'CRP Staff 6'!E40</f>
        <v>0</v>
      </c>
      <c r="G10" s="92">
        <f>'CRP Staff 6'!J40</f>
        <v>0</v>
      </c>
    </row>
    <row r="11" spans="1:9" ht="15" thickTop="1" x14ac:dyDescent="0.35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30">
        <f t="shared" si="0"/>
        <v>0</v>
      </c>
      <c r="G11" s="93">
        <f t="shared" si="0"/>
        <v>0</v>
      </c>
      <c r="H11" s="87"/>
      <c r="I11" s="87"/>
    </row>
    <row r="12" spans="1:9" x14ac:dyDescent="0.35">
      <c r="F12" s="86"/>
      <c r="G12" s="88"/>
      <c r="H12" s="88"/>
      <c r="I12" s="88"/>
    </row>
    <row r="13" spans="1:9" x14ac:dyDescent="0.35">
      <c r="F13" s="86"/>
      <c r="G13" s="88"/>
      <c r="H13" s="88"/>
      <c r="I13" s="88"/>
    </row>
    <row r="14" spans="1:9" x14ac:dyDescent="0.35">
      <c r="A14" s="168" t="s">
        <v>25</v>
      </c>
      <c r="B14" s="168"/>
      <c r="C14" s="168"/>
      <c r="F14" s="86"/>
      <c r="G14" s="89"/>
      <c r="H14" s="89"/>
      <c r="I14" s="89"/>
    </row>
    <row r="15" spans="1:9" x14ac:dyDescent="0.35">
      <c r="A15" s="168"/>
      <c r="B15" s="168"/>
      <c r="C15" s="168"/>
    </row>
    <row r="18" spans="1:9" x14ac:dyDescent="0.35">
      <c r="A18" s="85"/>
      <c r="B18" s="28"/>
      <c r="C18" s="28"/>
      <c r="D18" s="28"/>
      <c r="E18" s="28"/>
      <c r="F18" s="96">
        <f>SUM(F5:F10)</f>
        <v>0</v>
      </c>
      <c r="G18" s="167" t="s">
        <v>27</v>
      </c>
      <c r="H18" s="167"/>
      <c r="I18" s="167"/>
    </row>
    <row r="19" spans="1:9" x14ac:dyDescent="0.35">
      <c r="A19" s="71"/>
      <c r="B19" s="72"/>
      <c r="C19" s="72"/>
      <c r="D19" s="72"/>
      <c r="E19" s="72"/>
      <c r="F19" s="29">
        <f>F18*17.85</f>
        <v>0</v>
      </c>
      <c r="G19" s="168" t="s">
        <v>28</v>
      </c>
      <c r="H19" s="168"/>
      <c r="I19" s="168"/>
    </row>
    <row r="20" spans="1:9" x14ac:dyDescent="0.35">
      <c r="F20" s="86">
        <f>G11</f>
        <v>0</v>
      </c>
      <c r="G20" s="169" t="s">
        <v>107</v>
      </c>
      <c r="H20" s="169"/>
      <c r="I20" s="169"/>
    </row>
    <row r="21" spans="1:9" s="73" customFormat="1" ht="15" thickBot="1" x14ac:dyDescent="0.4">
      <c r="F21" s="31">
        <f>'Materials Purchased'!C36</f>
        <v>0</v>
      </c>
      <c r="G21" s="74" t="s">
        <v>26</v>
      </c>
      <c r="H21" s="74"/>
      <c r="I21" s="74"/>
    </row>
    <row r="22" spans="1:9" x14ac:dyDescent="0.35">
      <c r="F22" s="29">
        <f>SUM(F19,F20)</f>
        <v>0</v>
      </c>
      <c r="G22" s="170" t="s">
        <v>29</v>
      </c>
      <c r="H22" s="170"/>
      <c r="I22" s="170"/>
    </row>
  </sheetData>
  <sheetProtection password="F30A" sheet="1" selectLockedCells="1"/>
  <mergeCells count="5">
    <mergeCell ref="G18:I18"/>
    <mergeCell ref="G19:I19"/>
    <mergeCell ref="G20:I20"/>
    <mergeCell ref="G22:I22"/>
    <mergeCell ref="A14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DIF CE Tracking</vt:lpstr>
      <vt:lpstr>Materials Purchased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CE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Ostendorf, Sandy [DVRS]</cp:lastModifiedBy>
  <cp:lastPrinted>2023-12-19T22:41:19Z</cp:lastPrinted>
  <dcterms:created xsi:type="dcterms:W3CDTF">2023-05-18T19:14:44Z</dcterms:created>
  <dcterms:modified xsi:type="dcterms:W3CDTF">2024-06-05T19:11:31Z</dcterms:modified>
</cp:coreProperties>
</file>